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75" windowWidth="19620" windowHeight="8235"/>
  </bookViews>
  <sheets>
    <sheet name="I-Rechner klein mit Anleitung" sheetId="4" r:id="rId1"/>
    <sheet name="I-Rechner groß" sheetId="5" r:id="rId2"/>
  </sheets>
  <calcPr calcId="145621"/>
</workbook>
</file>

<file path=xl/calcChain.xml><?xml version="1.0" encoding="utf-8"?>
<calcChain xmlns="http://schemas.openxmlformats.org/spreadsheetml/2006/main">
  <c r="M30" i="5" l="1"/>
  <c r="M21" i="4"/>
  <c r="M20" i="4"/>
  <c r="M19" i="4"/>
  <c r="L20" i="4"/>
  <c r="L21" i="4"/>
  <c r="L19" i="4"/>
  <c r="D15" i="4" l="1"/>
  <c r="C15" i="4"/>
  <c r="B15" i="4"/>
  <c r="D26" i="5" l="1"/>
  <c r="J8" i="5" l="1"/>
  <c r="L28" i="5"/>
  <c r="L30" i="5" l="1"/>
  <c r="G26" i="5"/>
  <c r="J7" i="5" s="1"/>
  <c r="C26" i="5"/>
  <c r="B26" i="5"/>
  <c r="E26" i="5" s="1"/>
  <c r="J10" i="5"/>
  <c r="J9" i="5"/>
  <c r="F5" i="5"/>
  <c r="L17" i="4"/>
  <c r="F5" i="4"/>
  <c r="F6" i="4" s="1"/>
  <c r="F13" i="4" s="1"/>
  <c r="F17" i="5" l="1"/>
  <c r="F16" i="5"/>
  <c r="F13" i="5"/>
  <c r="F12" i="5"/>
  <c r="F15" i="5"/>
  <c r="F11" i="5"/>
  <c r="F14" i="5"/>
  <c r="F18" i="5"/>
  <c r="F7" i="5"/>
  <c r="F10" i="5"/>
  <c r="F8" i="5"/>
  <c r="F9" i="5"/>
  <c r="F7" i="4"/>
  <c r="F8" i="4"/>
  <c r="F11" i="4"/>
  <c r="F10" i="4"/>
  <c r="F12" i="4"/>
  <c r="F19" i="5"/>
  <c r="J26" i="5"/>
  <c r="L29" i="5"/>
  <c r="F6" i="5"/>
  <c r="L18" i="4"/>
  <c r="J13" i="4"/>
  <c r="J12" i="4"/>
  <c r="J11" i="4"/>
  <c r="M22" i="4" l="1"/>
  <c r="M31" i="5"/>
  <c r="M32" i="5" s="1"/>
  <c r="L31" i="5"/>
  <c r="F22" i="5"/>
  <c r="F21" i="5"/>
  <c r="F23" i="5"/>
  <c r="F20" i="5"/>
  <c r="F24" i="5"/>
  <c r="G15" i="4"/>
  <c r="J9" i="4" s="1"/>
  <c r="F26" i="5" l="1"/>
  <c r="M26" i="5" s="1"/>
  <c r="M33" i="5" s="1"/>
  <c r="J15" i="4"/>
  <c r="E15" i="4"/>
  <c r="F9" i="4"/>
  <c r="F15" i="4" s="1"/>
  <c r="M15" i="4" l="1"/>
  <c r="M23" i="4" s="1"/>
</calcChain>
</file>

<file path=xl/sharedStrings.xml><?xml version="1.0" encoding="utf-8"?>
<sst xmlns="http://schemas.openxmlformats.org/spreadsheetml/2006/main" count="92" uniqueCount="44">
  <si>
    <t>gt</t>
  </si>
  <si>
    <t>tz</t>
  </si>
  <si>
    <t>ht</t>
  </si>
  <si>
    <t>1.3.</t>
  </si>
  <si>
    <t>Budget i. Mnt.</t>
  </si>
  <si>
    <t>Finanzierung und Kalkulation für Integrationsarbeit</t>
  </si>
  <si>
    <t>Minder-/Mehrbedarf (für zusätzl. Sach-, Fortbildungs- und/oder Personalausgaben) im Jahr</t>
  </si>
  <si>
    <t>Summe (Jahr)</t>
  </si>
  <si>
    <t>Pauschale i. Jahr</t>
  </si>
  <si>
    <t>WoStd.</t>
  </si>
  <si>
    <t>Stellen</t>
  </si>
  <si>
    <t>I-Massn.</t>
  </si>
  <si>
    <t>gen. Mnt.</t>
  </si>
  <si>
    <t>Ü3/Ü6</t>
  </si>
  <si>
    <t>U3</t>
  </si>
  <si>
    <t>pauschale anteilige Bruttopersonalkosten für Integrationskräfte Ü3/Ü6</t>
  </si>
  <si>
    <t>pauschale anteilige Bruttopersonalkosten für Integrationskräfte U3</t>
  </si>
  <si>
    <t>Träger/Kita:</t>
  </si>
  <si>
    <t>keine Landes-Fördermittel für Integration für Kinder ab Schuleintritt!</t>
  </si>
  <si>
    <t>Sonderpauschale Integration Land (HHST 0525) § 32(5) HKJGB</t>
  </si>
  <si>
    <t>Förderbetrag</t>
  </si>
  <si>
    <t>Art</t>
  </si>
  <si>
    <t>Sonderpauschale Integration Land § 32(5) HKJGB (HHST 0525)</t>
  </si>
  <si>
    <t>Anleitung:</t>
  </si>
  <si>
    <t xml:space="preserve">    (hier können mehrere Kinder zusammengefasst - müssen aber nach Betreuungszeit getrennt eingegeben werden.</t>
  </si>
  <si>
    <t>∑</t>
  </si>
  <si>
    <t>Hort</t>
  </si>
  <si>
    <t>Ü3</t>
  </si>
  <si>
    <t>pauschale anteilige Bruttopersonalkosten für Integrationskräfte Hort</t>
  </si>
  <si>
    <t>pauschale anteilige Bruttopersonalkosten für Integrationskräfte Ü3</t>
  </si>
  <si>
    <t xml:space="preserve">    Fördermittel Einzelintegration berücksichtigt (im Fall wenn keine Landesmittel gewährt werden).</t>
  </si>
  <si>
    <t>2. Es sind nur die grauen Felder ausfüllbar; alles weitere wird automatisch berechnet.</t>
  </si>
  <si>
    <t>3. Wenn mehr als 2 I-Kinder pro Betreuungsart einzugeben sind, benutzen sie das andere Tabellenblatt (I-Rechner groß).</t>
  </si>
  <si>
    <t>5. Da je nach Betreuungsart unterschiedliche Fördersummen gelten, müssen diese auch in die dafür vorgesehene Zeile Ü3/Ü6 bzw. U3 eingetragen werden.</t>
  </si>
  <si>
    <t>6. Im rechten oberen Bereich werden die Landesmittel berechnet: es können nur Angaben gemacht werden, wenn die Kostenzusage des örtlichen Sozialhilfeträgers zum Stichtag 1.3. vorliegt.</t>
  </si>
  <si>
    <t>7. Im Ergebnis erhalten sie bei einer positiven Zahl die übrigen Mittel für zusätzliche Sach, Fortbildungs- und/oder Personalausgaben für das Jahr.</t>
  </si>
  <si>
    <t>8. Im Einzelfall werden auf Antrag bei der am Jahresende stattfindenden Umbuchung der pädag. Personalkosten (4231) nach Personalkosten für Einzelintegration (4234) nur in Höhe der</t>
  </si>
  <si>
    <t>1. Der Rechner ist nur bei den normalen Maßnahmenpauschalen (13 bzw. 15 WoStd.) einsetzbar!</t>
  </si>
  <si>
    <t>Anleitung: siehe Tabellenblatt I-Rechner klein!</t>
  </si>
  <si>
    <r>
      <rPr>
        <sz val="8"/>
        <color theme="1"/>
        <rFont val="Calibri"/>
        <family val="2"/>
      </rPr>
      <t>∑</t>
    </r>
    <r>
      <rPr>
        <sz val="8"/>
        <color theme="1"/>
        <rFont val="Calibri"/>
        <family val="2"/>
        <scheme val="minor"/>
      </rPr>
      <t xml:space="preserve"> (Mnt.) f. 15/13 Std.</t>
    </r>
  </si>
  <si>
    <t>BPK-Fachkraft i. J. 2019</t>
  </si>
  <si>
    <r>
      <t>4. Im linken oberen Bereich wird die Maßnahmenpauschale des örtlichen Sozialhilfeträgers berechnet:</t>
    </r>
    <r>
      <rPr>
        <b/>
        <sz val="9"/>
        <color theme="1"/>
        <rFont val="Calibri"/>
        <family val="2"/>
        <scheme val="minor"/>
      </rPr>
      <t xml:space="preserve"> jedes I-Kind ist separat aufzuführen</t>
    </r>
    <r>
      <rPr>
        <sz val="9"/>
        <color theme="1"/>
        <rFont val="Calibri"/>
        <family val="2"/>
        <scheme val="minor"/>
      </rPr>
      <t>, d. h. 1 I-Kind + genehmigte Monate im Jahr</t>
    </r>
  </si>
  <si>
    <t>Maßnahmenpauschale JSA (HHST 0535)</t>
  </si>
  <si>
    <t>I-Maßn.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</si>
</sst>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&quot;-&quot;??\ [$€-407]_-;_-@_-"/>
    <numFmt numFmtId="165" formatCode="_-* #,##0\ [$€-407]_-;\-* #,##0\ [$€-407]_-;_-* &quot;-&quot;??\ [$€-407]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1" fillId="3" borderId="4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Border="1"/>
    <xf numFmtId="0" fontId="0" fillId="0" borderId="14" xfId="0" applyBorder="1"/>
    <xf numFmtId="164" fontId="1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18" xfId="0" applyNumberFormat="1" applyFont="1" applyBorder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/>
    <xf numFmtId="0" fontId="1" fillId="0" borderId="6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6" fillId="4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7" fillId="0" borderId="1" xfId="0" applyNumberFormat="1" applyFont="1" applyBorder="1"/>
    <xf numFmtId="164" fontId="3" fillId="0" borderId="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/>
    <xf numFmtId="0" fontId="0" fillId="0" borderId="20" xfId="0" applyBorder="1" applyAlignment="1">
      <alignment horizontal="center"/>
    </xf>
    <xf numFmtId="164" fontId="0" fillId="0" borderId="16" xfId="0" applyNumberForma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6" xfId="0" applyNumberFormat="1" applyFont="1" applyBorder="1"/>
    <xf numFmtId="164" fontId="1" fillId="0" borderId="29" xfId="0" applyNumberFormat="1" applyFont="1" applyBorder="1"/>
    <xf numFmtId="164" fontId="14" fillId="0" borderId="1" xfId="0" applyNumberFormat="1" applyFont="1" applyFill="1" applyBorder="1"/>
    <xf numFmtId="0" fontId="12" fillId="0" borderId="30" xfId="0" applyFont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0" fillId="0" borderId="33" xfId="0" applyNumberForma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164" fontId="1" fillId="3" borderId="35" xfId="0" applyNumberFormat="1" applyFont="1" applyFill="1" applyBorder="1"/>
    <xf numFmtId="164" fontId="0" fillId="0" borderId="12" xfId="0" applyNumberFormat="1" applyBorder="1"/>
    <xf numFmtId="0" fontId="0" fillId="0" borderId="36" xfId="0" applyFill="1" applyBorder="1"/>
    <xf numFmtId="0" fontId="0" fillId="0" borderId="23" xfId="0" applyFill="1" applyBorder="1"/>
    <xf numFmtId="0" fontId="4" fillId="0" borderId="38" xfId="0" applyFont="1" applyBorder="1"/>
    <xf numFmtId="0" fontId="0" fillId="0" borderId="39" xfId="0" applyBorder="1"/>
    <xf numFmtId="164" fontId="0" fillId="0" borderId="14" xfId="0" applyNumberFormat="1" applyBorder="1" applyProtection="1"/>
    <xf numFmtId="164" fontId="0" fillId="0" borderId="16" xfId="0" applyNumberFormat="1" applyBorder="1" applyProtection="1"/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/>
    <xf numFmtId="0" fontId="21" fillId="0" borderId="4" xfId="0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64" fontId="0" fillId="0" borderId="5" xfId="0" applyNumberFormat="1" applyBorder="1"/>
    <xf numFmtId="164" fontId="1" fillId="0" borderId="35" xfId="0" applyNumberFormat="1" applyFont="1" applyFill="1" applyBorder="1"/>
    <xf numFmtId="164" fontId="1" fillId="0" borderId="4" xfId="0" applyNumberFormat="1" applyFont="1" applyFill="1" applyBorder="1"/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1" fillId="0" borderId="23" xfId="0" applyFont="1" applyFill="1" applyBorder="1" applyAlignment="1">
      <alignment horizontal="center"/>
    </xf>
    <xf numFmtId="164" fontId="0" fillId="0" borderId="24" xfId="0" applyNumberFormat="1" applyBorder="1" applyProtection="1"/>
    <xf numFmtId="0" fontId="3" fillId="0" borderId="20" xfId="0" applyFont="1" applyBorder="1" applyAlignment="1">
      <alignment horizontal="center"/>
    </xf>
    <xf numFmtId="0" fontId="0" fillId="2" borderId="33" xfId="0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Protection="1">
      <protection locked="0"/>
    </xf>
    <xf numFmtId="164" fontId="24" fillId="0" borderId="1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164" fontId="0" fillId="5" borderId="0" xfId="0" applyNumberFormat="1" applyFill="1" applyBorder="1"/>
    <xf numFmtId="0" fontId="20" fillId="5" borderId="0" xfId="0" applyFont="1" applyFill="1"/>
    <xf numFmtId="0" fontId="19" fillId="5" borderId="0" xfId="0" applyFont="1" applyFill="1"/>
    <xf numFmtId="0" fontId="22" fillId="5" borderId="0" xfId="0" applyFont="1" applyFill="1"/>
    <xf numFmtId="0" fontId="12" fillId="0" borderId="3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center" vertical="center"/>
    </xf>
  </cellXfs>
  <cellStyles count="1">
    <cellStyle name="Standard" xfId="0" builtinId="0"/>
  </cellStyles>
  <dxfs count="8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zoomScale="110" zoomScaleNormal="100" zoomScalePageLayoutView="110" workbookViewId="0">
      <selection activeCell="B7" sqref="B7"/>
    </sheetView>
  </sheetViews>
  <sheetFormatPr baseColWidth="10" defaultColWidth="11.5703125" defaultRowHeight="15" x14ac:dyDescent="0.25"/>
  <cols>
    <col min="1" max="1" width="5.42578125" customWidth="1"/>
    <col min="2" max="2" width="6.5703125" customWidth="1"/>
    <col min="3" max="3" width="7" customWidth="1"/>
    <col min="4" max="5" width="7.28515625" customWidth="1"/>
    <col min="6" max="6" width="11.7109375" bestFit="1" customWidth="1"/>
    <col min="7" max="7" width="7.5703125" customWidth="1"/>
    <col min="8" max="8" width="4" customWidth="1"/>
    <col min="9" max="9" width="11.85546875" customWidth="1"/>
    <col min="10" max="10" width="15" customWidth="1"/>
    <col min="11" max="11" width="14.28515625" customWidth="1"/>
    <col min="12" max="12" width="12.7109375" customWidth="1"/>
    <col min="13" max="13" width="23.140625" customWidth="1"/>
    <col min="14" max="14" width="18.28515625" customWidth="1"/>
    <col min="16" max="18" width="11.7109375" bestFit="1" customWidth="1"/>
  </cols>
  <sheetData>
    <row r="1" spans="1:13" ht="24" customHeight="1" thickTop="1" thickBot="1" x14ac:dyDescent="0.35">
      <c r="A1" s="98"/>
      <c r="B1" s="58" t="s">
        <v>17</v>
      </c>
      <c r="C1" s="59"/>
      <c r="D1" s="89"/>
      <c r="E1" s="89"/>
      <c r="F1" s="89"/>
      <c r="G1" s="89"/>
      <c r="H1" s="95"/>
      <c r="I1" s="95"/>
      <c r="J1" s="89"/>
      <c r="K1" s="89"/>
      <c r="L1" s="89"/>
      <c r="M1" s="90"/>
    </row>
    <row r="2" spans="1:13" ht="19.5" thickBot="1" x14ac:dyDescent="0.35">
      <c r="A2" s="98"/>
      <c r="B2" s="108" t="s">
        <v>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x14ac:dyDescent="0.25">
      <c r="A3" s="98"/>
      <c r="B3" s="111" t="s">
        <v>42</v>
      </c>
      <c r="C3" s="112"/>
      <c r="D3" s="112"/>
      <c r="E3" s="112"/>
      <c r="F3" s="113"/>
      <c r="G3" s="114" t="s">
        <v>22</v>
      </c>
      <c r="H3" s="112"/>
      <c r="I3" s="112"/>
      <c r="J3" s="112"/>
      <c r="K3" s="115"/>
      <c r="L3" s="17"/>
      <c r="M3" s="18" t="s">
        <v>7</v>
      </c>
    </row>
    <row r="4" spans="1:13" x14ac:dyDescent="0.25">
      <c r="A4" s="98"/>
      <c r="B4" s="78" t="s">
        <v>43</v>
      </c>
      <c r="C4" s="75" t="s">
        <v>12</v>
      </c>
      <c r="D4" s="76" t="s">
        <v>9</v>
      </c>
      <c r="E4" s="76" t="s">
        <v>10</v>
      </c>
      <c r="F4" s="77" t="s">
        <v>20</v>
      </c>
      <c r="G4" s="78" t="s">
        <v>3</v>
      </c>
      <c r="H4" s="80" t="s">
        <v>21</v>
      </c>
      <c r="I4" s="81" t="s">
        <v>8</v>
      </c>
      <c r="J4" s="79"/>
      <c r="K4" s="73"/>
      <c r="L4" s="9"/>
      <c r="M4" s="74"/>
    </row>
    <row r="5" spans="1:13" ht="14.45" hidden="1" x14ac:dyDescent="0.3">
      <c r="A5" s="41" t="s">
        <v>13</v>
      </c>
      <c r="B5" s="32" t="s">
        <v>11</v>
      </c>
      <c r="C5" s="22" t="s">
        <v>12</v>
      </c>
      <c r="D5" s="22" t="s">
        <v>9</v>
      </c>
      <c r="E5" s="22" t="s">
        <v>10</v>
      </c>
      <c r="F5" s="13">
        <f>17955/12</f>
        <v>1496.25</v>
      </c>
      <c r="G5" s="12" t="s">
        <v>3</v>
      </c>
      <c r="H5" s="32"/>
      <c r="I5" s="10" t="s">
        <v>8</v>
      </c>
      <c r="J5" s="11">
        <v>2340</v>
      </c>
      <c r="K5" s="11" t="s">
        <v>4</v>
      </c>
      <c r="L5" s="1"/>
      <c r="M5" s="15"/>
    </row>
    <row r="6" spans="1:13" ht="14.45" hidden="1" x14ac:dyDescent="0.3">
      <c r="A6" s="42" t="s">
        <v>14</v>
      </c>
      <c r="B6" s="32" t="s">
        <v>11</v>
      </c>
      <c r="C6" s="22" t="s">
        <v>12</v>
      </c>
      <c r="D6" s="22" t="s">
        <v>9</v>
      </c>
      <c r="E6" s="22" t="s">
        <v>10</v>
      </c>
      <c r="F6" s="13">
        <f>F5/15*13</f>
        <v>1296.75</v>
      </c>
      <c r="G6" s="12"/>
      <c r="H6" s="32"/>
      <c r="I6" s="10"/>
      <c r="J6" s="36"/>
      <c r="K6" s="11"/>
      <c r="L6" s="1"/>
      <c r="M6" s="15"/>
    </row>
    <row r="7" spans="1:13" x14ac:dyDescent="0.25">
      <c r="A7" s="120" t="s">
        <v>26</v>
      </c>
      <c r="B7" s="63"/>
      <c r="C7" s="63"/>
      <c r="D7" s="22"/>
      <c r="E7" s="22"/>
      <c r="F7" s="60">
        <f>B7*C7*$F$5</f>
        <v>0</v>
      </c>
      <c r="G7" s="12"/>
      <c r="H7" s="32"/>
      <c r="I7" s="10"/>
      <c r="J7" s="36"/>
      <c r="K7" s="11"/>
      <c r="L7" s="1"/>
      <c r="M7" s="15"/>
    </row>
    <row r="8" spans="1:13" ht="15.75" thickBot="1" x14ac:dyDescent="0.3">
      <c r="A8" s="121"/>
      <c r="B8" s="94"/>
      <c r="C8" s="94"/>
      <c r="D8" s="93"/>
      <c r="E8" s="93"/>
      <c r="F8" s="61">
        <f>B8*C8*$F$5</f>
        <v>0</v>
      </c>
      <c r="G8" s="12"/>
      <c r="H8" s="32"/>
      <c r="I8" s="10"/>
      <c r="J8" s="36"/>
      <c r="K8" s="11"/>
      <c r="L8" s="1"/>
      <c r="M8" s="15"/>
    </row>
    <row r="9" spans="1:13" ht="14.45" customHeight="1" x14ac:dyDescent="0.25">
      <c r="A9" s="116" t="s">
        <v>27</v>
      </c>
      <c r="B9" s="66"/>
      <c r="C9" s="67"/>
      <c r="D9" s="91"/>
      <c r="E9" s="91"/>
      <c r="F9" s="92">
        <f>B9*C9*$F$5</f>
        <v>0</v>
      </c>
      <c r="G9" s="19"/>
      <c r="H9" s="33"/>
      <c r="I9" s="35"/>
      <c r="J9" s="14">
        <f>G15*J5</f>
        <v>0</v>
      </c>
      <c r="K9" s="2"/>
      <c r="L9" s="1"/>
      <c r="M9" s="15"/>
    </row>
    <row r="10" spans="1:13" x14ac:dyDescent="0.25">
      <c r="A10" s="116"/>
      <c r="B10" s="69"/>
      <c r="C10" s="70"/>
      <c r="D10" s="49"/>
      <c r="E10" s="49"/>
      <c r="F10" s="60">
        <f>B10*C10*$F$5</f>
        <v>0</v>
      </c>
      <c r="G10" s="19"/>
      <c r="H10" s="33"/>
      <c r="I10" s="35"/>
      <c r="J10" s="86"/>
      <c r="K10" s="2"/>
      <c r="L10" s="1"/>
      <c r="M10" s="15"/>
    </row>
    <row r="11" spans="1:13" ht="15.75" thickBot="1" x14ac:dyDescent="0.3">
      <c r="A11" s="117"/>
      <c r="B11" s="64"/>
      <c r="C11" s="65"/>
      <c r="D11" s="39"/>
      <c r="E11" s="39"/>
      <c r="F11" s="61">
        <f t="shared" ref="F11" si="0">B11*C11*$F$5</f>
        <v>0</v>
      </c>
      <c r="G11" s="68"/>
      <c r="H11" s="71" t="s">
        <v>0</v>
      </c>
      <c r="I11" s="35">
        <v>2160</v>
      </c>
      <c r="J11" s="2">
        <f>G11*I11</f>
        <v>0</v>
      </c>
      <c r="K11" s="2"/>
      <c r="L11" s="1"/>
      <c r="M11" s="15"/>
    </row>
    <row r="12" spans="1:13" x14ac:dyDescent="0.25">
      <c r="A12" s="118" t="s">
        <v>14</v>
      </c>
      <c r="B12" s="66"/>
      <c r="C12" s="67"/>
      <c r="D12" s="37"/>
      <c r="E12" s="37"/>
      <c r="F12" s="60">
        <f>B12*C12*$F$6</f>
        <v>0</v>
      </c>
      <c r="G12" s="68"/>
      <c r="H12" s="71" t="s">
        <v>1</v>
      </c>
      <c r="I12" s="35">
        <v>1680</v>
      </c>
      <c r="J12" s="2">
        <f>G12*I12</f>
        <v>0</v>
      </c>
      <c r="K12" s="2"/>
      <c r="L12" s="1"/>
      <c r="M12" s="15"/>
    </row>
    <row r="13" spans="1:13" x14ac:dyDescent="0.25">
      <c r="A13" s="119"/>
      <c r="B13" s="62"/>
      <c r="C13" s="63"/>
      <c r="D13" s="23"/>
      <c r="E13" s="23"/>
      <c r="F13" s="60">
        <f>B13*C13*$F$6</f>
        <v>0</v>
      </c>
      <c r="G13" s="68"/>
      <c r="H13" s="71" t="s">
        <v>2</v>
      </c>
      <c r="I13" s="35">
        <v>1200</v>
      </c>
      <c r="J13" s="2">
        <f>G13*I13</f>
        <v>0</v>
      </c>
      <c r="K13" s="2"/>
      <c r="L13" s="1"/>
      <c r="M13" s="15"/>
    </row>
    <row r="14" spans="1:13" ht="15.75" thickBot="1" x14ac:dyDescent="0.3">
      <c r="B14" s="43"/>
      <c r="C14" s="44"/>
      <c r="D14" s="23"/>
      <c r="E14" s="23"/>
      <c r="F14" s="15"/>
      <c r="G14" s="105" t="s">
        <v>18</v>
      </c>
      <c r="H14" s="106"/>
      <c r="I14" s="106"/>
      <c r="J14" s="106"/>
      <c r="K14" s="106"/>
      <c r="L14" s="106"/>
      <c r="M14" s="107"/>
    </row>
    <row r="15" spans="1:13" ht="15.75" thickBot="1" x14ac:dyDescent="0.3">
      <c r="A15" s="83" t="s">
        <v>25</v>
      </c>
      <c r="B15" s="28">
        <f>SUM(B7:B14)</f>
        <v>0</v>
      </c>
      <c r="C15" s="29">
        <f>SUM(C7:C14)</f>
        <v>0</v>
      </c>
      <c r="D15" s="26">
        <f>((B7+B8+B9+B10+B11)*15)+((B12+B13)*13)</f>
        <v>0</v>
      </c>
      <c r="E15" s="27">
        <f>D15/39</f>
        <v>0</v>
      </c>
      <c r="F15" s="16">
        <f>SUM(F7:F14)</f>
        <v>0</v>
      </c>
      <c r="G15" s="28">
        <f>SUM(G11:G13)</f>
        <v>0</v>
      </c>
      <c r="H15" s="34"/>
      <c r="I15" s="3"/>
      <c r="J15" s="20">
        <f>SUM(J9:J14)</f>
        <v>0</v>
      </c>
      <c r="K15" s="21"/>
      <c r="L15" s="88"/>
      <c r="M15" s="4">
        <f>F15+J15</f>
        <v>0</v>
      </c>
    </row>
    <row r="16" spans="1:13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48" t="s">
        <v>40</v>
      </c>
      <c r="L16" s="104" t="s">
        <v>39</v>
      </c>
      <c r="M16" s="9" t="s">
        <v>7</v>
      </c>
    </row>
    <row r="17" spans="1:13" ht="14.4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7">
        <v>63289</v>
      </c>
      <c r="L17" s="96">
        <f>((K17/39*15)/12.6)</f>
        <v>1931.898656898657</v>
      </c>
      <c r="M17" s="9"/>
    </row>
    <row r="18" spans="1:13" ht="14.4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L18" s="96">
        <f>L17/15*13</f>
        <v>1674.3121693121693</v>
      </c>
      <c r="M18" s="9"/>
    </row>
    <row r="19" spans="1:13" x14ac:dyDescent="0.25">
      <c r="A19" s="98"/>
      <c r="B19" s="1"/>
      <c r="C19" s="5" t="s">
        <v>29</v>
      </c>
      <c r="D19" s="5"/>
      <c r="E19" s="5"/>
      <c r="F19" s="5"/>
      <c r="G19" s="6"/>
      <c r="H19" s="6"/>
      <c r="I19" s="6"/>
      <c r="J19" s="6"/>
      <c r="K19" s="7"/>
      <c r="L19" s="47">
        <f>(B9+B10+B11)*L17*-1</f>
        <v>0</v>
      </c>
      <c r="M19" s="31">
        <f>L17*(C9+C10+C11)*-1</f>
        <v>0</v>
      </c>
    </row>
    <row r="20" spans="1:13" x14ac:dyDescent="0.25">
      <c r="A20" s="98"/>
      <c r="B20" s="1"/>
      <c r="C20" s="5" t="s">
        <v>16</v>
      </c>
      <c r="D20" s="6"/>
      <c r="E20" s="6"/>
      <c r="F20" s="6"/>
      <c r="G20" s="6"/>
      <c r="H20" s="6"/>
      <c r="I20" s="6"/>
      <c r="J20" s="6"/>
      <c r="K20" s="7"/>
      <c r="L20" s="47">
        <f>(B12+B13)*L18*-1</f>
        <v>0</v>
      </c>
      <c r="M20" s="31">
        <f>L18*(C12+C13)*-1</f>
        <v>0</v>
      </c>
    </row>
    <row r="21" spans="1:13" x14ac:dyDescent="0.25">
      <c r="A21" s="98"/>
      <c r="B21" s="1"/>
      <c r="C21" s="5" t="s">
        <v>28</v>
      </c>
      <c r="D21" s="6"/>
      <c r="E21" s="6"/>
      <c r="F21" s="6"/>
      <c r="G21" s="6"/>
      <c r="H21" s="6"/>
      <c r="I21" s="6"/>
      <c r="J21" s="6"/>
      <c r="K21" s="7"/>
      <c r="L21" s="47">
        <f>(B7+B8)*L17*-1</f>
        <v>0</v>
      </c>
      <c r="M21" s="31">
        <f>L17*(C7+C8)*-1</f>
        <v>0</v>
      </c>
    </row>
    <row r="22" spans="1:13" ht="14.45" x14ac:dyDescent="0.3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30">
        <f>SUM(M19:M21)</f>
        <v>0</v>
      </c>
    </row>
    <row r="23" spans="1:13" x14ac:dyDescent="0.25">
      <c r="A23" s="98"/>
      <c r="B23" s="8" t="s">
        <v>6</v>
      </c>
      <c r="C23" s="24"/>
      <c r="D23" s="24"/>
      <c r="E23" s="24"/>
      <c r="F23" s="6"/>
      <c r="G23" s="6"/>
      <c r="H23" s="6"/>
      <c r="I23" s="6"/>
      <c r="J23" s="6"/>
      <c r="K23" s="6"/>
      <c r="L23" s="45"/>
      <c r="M23" s="46">
        <f>M15+M22</f>
        <v>0</v>
      </c>
    </row>
    <row r="24" spans="1:13" ht="14.45" x14ac:dyDescent="0.3">
      <c r="A24" s="101" t="s">
        <v>23</v>
      </c>
      <c r="B24" s="101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x14ac:dyDescent="0.25">
      <c r="A25" s="102" t="s">
        <v>37</v>
      </c>
      <c r="B25" s="102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x14ac:dyDescent="0.25">
      <c r="A26" s="102" t="s">
        <v>31</v>
      </c>
      <c r="B26" s="102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x14ac:dyDescent="0.25">
      <c r="A27" s="102" t="s">
        <v>32</v>
      </c>
      <c r="B27" s="102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x14ac:dyDescent="0.25">
      <c r="A28" s="103" t="s">
        <v>41</v>
      </c>
      <c r="B28" s="103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x14ac:dyDescent="0.25">
      <c r="A29" s="102" t="s">
        <v>33</v>
      </c>
      <c r="B29" s="103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x14ac:dyDescent="0.25">
      <c r="A30" s="103" t="s">
        <v>34</v>
      </c>
      <c r="B30" s="102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x14ac:dyDescent="0.25">
      <c r="A31" s="102" t="s">
        <v>24</v>
      </c>
      <c r="B31" s="102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x14ac:dyDescent="0.25">
      <c r="A32" s="102" t="s">
        <v>35</v>
      </c>
      <c r="B32" s="102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x14ac:dyDescent="0.25">
      <c r="A33" s="102" t="s">
        <v>36</v>
      </c>
      <c r="B33" s="102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x14ac:dyDescent="0.25">
      <c r="A34" s="102" t="s">
        <v>30</v>
      </c>
      <c r="B34" s="102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x14ac:dyDescent="0.25">
      <c r="A35" s="82"/>
      <c r="B35" s="82"/>
    </row>
  </sheetData>
  <sheetProtection password="86E1" sheet="1" objects="1" scenarios="1"/>
  <mergeCells count="7">
    <mergeCell ref="G14:M14"/>
    <mergeCell ref="B2:M2"/>
    <mergeCell ref="B3:F3"/>
    <mergeCell ref="G3:K3"/>
    <mergeCell ref="A9:A11"/>
    <mergeCell ref="A12:A13"/>
    <mergeCell ref="A7:A8"/>
  </mergeCells>
  <conditionalFormatting sqref="L23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23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50757575757575757" right="0.28030303030303028" top="1.0909090909090908" bottom="0.43181818181818182" header="0.41666666666666669" footer="0.3"/>
  <pageSetup paperSize="9" orientation="landscape" r:id="rId1"/>
  <headerFooter>
    <oddHeader>&amp;Lzur Verfügung gestellt von:
FB II / Geschäftsstelle
B. Stengel&amp;C&amp;"-,Fett"&amp;24Integration - Rechner 2019 &amp;"-,Standard"&amp;14(Vers. 1.0)
&amp;R&amp;D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="110" zoomScaleNormal="100" zoomScalePageLayoutView="110" workbookViewId="0">
      <selection activeCell="B7" sqref="B7"/>
    </sheetView>
  </sheetViews>
  <sheetFormatPr baseColWidth="10" defaultColWidth="11.5703125" defaultRowHeight="15" x14ac:dyDescent="0.25"/>
  <cols>
    <col min="1" max="1" width="5.42578125" customWidth="1"/>
    <col min="2" max="2" width="6.5703125" customWidth="1"/>
    <col min="3" max="3" width="7" customWidth="1"/>
    <col min="4" max="5" width="7.28515625" customWidth="1"/>
    <col min="6" max="6" width="13.85546875" customWidth="1"/>
    <col min="7" max="7" width="7.5703125" customWidth="1"/>
    <col min="8" max="8" width="4" customWidth="1"/>
    <col min="9" max="9" width="11.42578125" customWidth="1"/>
    <col min="10" max="10" width="15" customWidth="1"/>
    <col min="11" max="11" width="14.140625" customWidth="1"/>
    <col min="12" max="12" width="12.28515625" customWidth="1"/>
    <col min="13" max="13" width="15.28515625" customWidth="1"/>
    <col min="16" max="18" width="11.7109375" bestFit="1" customWidth="1"/>
  </cols>
  <sheetData>
    <row r="1" spans="1:13" ht="24" customHeight="1" thickTop="1" thickBot="1" x14ac:dyDescent="0.35">
      <c r="A1" s="98"/>
      <c r="B1" s="58" t="s">
        <v>17</v>
      </c>
      <c r="C1" s="59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9.5" thickBot="1" x14ac:dyDescent="0.35">
      <c r="A2" s="98"/>
      <c r="B2" s="108" t="s">
        <v>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x14ac:dyDescent="0.25">
      <c r="A3" s="98"/>
      <c r="B3" s="111" t="s">
        <v>42</v>
      </c>
      <c r="C3" s="112"/>
      <c r="D3" s="112"/>
      <c r="E3" s="112"/>
      <c r="F3" s="113"/>
      <c r="G3" s="114" t="s">
        <v>19</v>
      </c>
      <c r="H3" s="112"/>
      <c r="I3" s="112"/>
      <c r="J3" s="112"/>
      <c r="K3" s="115"/>
      <c r="L3" s="17"/>
      <c r="M3" s="18" t="s">
        <v>7</v>
      </c>
    </row>
    <row r="4" spans="1:13" x14ac:dyDescent="0.25">
      <c r="A4" s="98"/>
      <c r="B4" s="78" t="s">
        <v>43</v>
      </c>
      <c r="C4" s="75" t="s">
        <v>12</v>
      </c>
      <c r="D4" s="76" t="s">
        <v>9</v>
      </c>
      <c r="E4" s="76" t="s">
        <v>10</v>
      </c>
      <c r="F4" s="77" t="s">
        <v>20</v>
      </c>
      <c r="G4" s="78" t="s">
        <v>3</v>
      </c>
      <c r="H4" s="80" t="s">
        <v>21</v>
      </c>
      <c r="I4" s="81" t="s">
        <v>8</v>
      </c>
      <c r="J4" s="79"/>
      <c r="K4" s="73"/>
      <c r="L4" s="9"/>
      <c r="M4" s="74"/>
    </row>
    <row r="5" spans="1:13" ht="14.45" hidden="1" x14ac:dyDescent="0.3">
      <c r="A5" s="41" t="s">
        <v>13</v>
      </c>
      <c r="B5" s="32" t="s">
        <v>11</v>
      </c>
      <c r="C5" s="22" t="s">
        <v>12</v>
      </c>
      <c r="D5" s="22" t="s">
        <v>9</v>
      </c>
      <c r="E5" s="22" t="s">
        <v>10</v>
      </c>
      <c r="F5" s="13">
        <f>17955/12</f>
        <v>1496.25</v>
      </c>
      <c r="G5" s="12" t="s">
        <v>3</v>
      </c>
      <c r="H5" s="32"/>
      <c r="I5" s="10" t="s">
        <v>8</v>
      </c>
      <c r="J5" s="11">
        <v>2340</v>
      </c>
      <c r="K5" s="11" t="s">
        <v>4</v>
      </c>
      <c r="L5" s="1"/>
      <c r="M5" s="15"/>
    </row>
    <row r="6" spans="1:13" ht="14.45" hidden="1" x14ac:dyDescent="0.3">
      <c r="A6" s="42" t="s">
        <v>14</v>
      </c>
      <c r="B6" s="32" t="s">
        <v>11</v>
      </c>
      <c r="C6" s="22" t="s">
        <v>12</v>
      </c>
      <c r="D6" s="22" t="s">
        <v>9</v>
      </c>
      <c r="E6" s="22" t="s">
        <v>10</v>
      </c>
      <c r="F6" s="13">
        <f>F5/15*13</f>
        <v>1296.75</v>
      </c>
      <c r="G6" s="12"/>
      <c r="H6" s="32"/>
      <c r="I6" s="10"/>
      <c r="J6" s="36"/>
      <c r="K6" s="11"/>
      <c r="L6" s="1"/>
      <c r="M6" s="15"/>
    </row>
    <row r="7" spans="1:13" x14ac:dyDescent="0.25">
      <c r="A7" s="125" t="s">
        <v>13</v>
      </c>
      <c r="B7" s="62"/>
      <c r="C7" s="63"/>
      <c r="D7" s="25"/>
      <c r="E7" s="25"/>
      <c r="F7" s="14">
        <f t="shared" ref="F7:F18" si="0">B7*C7*$F$5</f>
        <v>0</v>
      </c>
      <c r="G7" s="19"/>
      <c r="H7" s="33"/>
      <c r="I7" s="35"/>
      <c r="J7" s="14">
        <f>G26*J5</f>
        <v>0</v>
      </c>
      <c r="K7" s="2"/>
      <c r="L7" s="1"/>
      <c r="M7" s="15"/>
    </row>
    <row r="8" spans="1:13" x14ac:dyDescent="0.25">
      <c r="A8" s="116"/>
      <c r="B8" s="69"/>
      <c r="C8" s="63"/>
      <c r="D8" s="49"/>
      <c r="E8" s="49"/>
      <c r="F8" s="14">
        <f t="shared" si="0"/>
        <v>0</v>
      </c>
      <c r="G8" s="68"/>
      <c r="H8" s="72" t="s">
        <v>0</v>
      </c>
      <c r="I8" s="35">
        <v>2160</v>
      </c>
      <c r="J8" s="2">
        <f>G8*I8</f>
        <v>0</v>
      </c>
      <c r="K8" s="2"/>
      <c r="L8" s="1"/>
      <c r="M8" s="15"/>
    </row>
    <row r="9" spans="1:13" x14ac:dyDescent="0.25">
      <c r="A9" s="116"/>
      <c r="B9" s="69"/>
      <c r="C9" s="63"/>
      <c r="D9" s="49"/>
      <c r="E9" s="49"/>
      <c r="F9" s="14">
        <f t="shared" si="0"/>
        <v>0</v>
      </c>
      <c r="G9" s="68"/>
      <c r="H9" s="72" t="s">
        <v>1</v>
      </c>
      <c r="I9" s="35">
        <v>1680</v>
      </c>
      <c r="J9" s="2">
        <f>G9*I9</f>
        <v>0</v>
      </c>
      <c r="K9" s="2"/>
      <c r="L9" s="1"/>
      <c r="M9" s="15"/>
    </row>
    <row r="10" spans="1:13" x14ac:dyDescent="0.25">
      <c r="A10" s="116"/>
      <c r="B10" s="69"/>
      <c r="C10" s="63"/>
      <c r="D10" s="49"/>
      <c r="E10" s="49"/>
      <c r="F10" s="14">
        <f t="shared" si="0"/>
        <v>0</v>
      </c>
      <c r="G10" s="68"/>
      <c r="H10" s="72" t="s">
        <v>2</v>
      </c>
      <c r="I10" s="35">
        <v>1200</v>
      </c>
      <c r="J10" s="2">
        <f>G10*I10</f>
        <v>0</v>
      </c>
      <c r="K10" s="2"/>
      <c r="L10" s="1"/>
      <c r="M10" s="15"/>
    </row>
    <row r="11" spans="1:13" ht="15.75" thickBot="1" x14ac:dyDescent="0.3">
      <c r="A11" s="116"/>
      <c r="B11" s="69"/>
      <c r="C11" s="63"/>
      <c r="D11" s="49"/>
      <c r="E11" s="49"/>
      <c r="F11" s="14">
        <f t="shared" si="0"/>
        <v>0</v>
      </c>
      <c r="G11" s="105" t="s">
        <v>18</v>
      </c>
      <c r="H11" s="106"/>
      <c r="I11" s="106"/>
      <c r="J11" s="106"/>
      <c r="K11" s="106"/>
      <c r="L11" s="106"/>
      <c r="M11" s="107"/>
    </row>
    <row r="12" spans="1:13" x14ac:dyDescent="0.25">
      <c r="A12" s="116"/>
      <c r="B12" s="69"/>
      <c r="C12" s="63"/>
      <c r="D12" s="49"/>
      <c r="E12" s="49"/>
      <c r="F12" s="14">
        <f t="shared" si="0"/>
        <v>0</v>
      </c>
      <c r="G12" s="99"/>
      <c r="H12" s="99"/>
      <c r="I12" s="99"/>
      <c r="J12" s="99"/>
      <c r="K12" s="99"/>
      <c r="L12" s="99"/>
      <c r="M12" s="99"/>
    </row>
    <row r="13" spans="1:13" x14ac:dyDescent="0.25">
      <c r="A13" s="116"/>
      <c r="B13" s="69"/>
      <c r="C13" s="63"/>
      <c r="D13" s="49"/>
      <c r="E13" s="49"/>
      <c r="F13" s="14">
        <f t="shared" si="0"/>
        <v>0</v>
      </c>
      <c r="G13" s="99"/>
      <c r="H13" s="99"/>
      <c r="I13" s="99"/>
      <c r="J13" s="99"/>
      <c r="K13" s="99"/>
      <c r="L13" s="99"/>
      <c r="M13" s="99"/>
    </row>
    <row r="14" spans="1:13" x14ac:dyDescent="0.25">
      <c r="A14" s="116"/>
      <c r="B14" s="69"/>
      <c r="C14" s="63"/>
      <c r="D14" s="49"/>
      <c r="E14" s="49"/>
      <c r="F14" s="14">
        <f t="shared" si="0"/>
        <v>0</v>
      </c>
      <c r="G14" s="99"/>
      <c r="H14" s="99"/>
      <c r="I14" s="99"/>
      <c r="J14" s="99"/>
      <c r="K14" s="99"/>
      <c r="L14" s="99"/>
      <c r="M14" s="99"/>
    </row>
    <row r="15" spans="1:13" x14ac:dyDescent="0.25">
      <c r="A15" s="116"/>
      <c r="B15" s="69"/>
      <c r="C15" s="63"/>
      <c r="D15" s="49"/>
      <c r="E15" s="49"/>
      <c r="F15" s="14">
        <f t="shared" si="0"/>
        <v>0</v>
      </c>
      <c r="G15" s="99"/>
      <c r="H15" s="99"/>
      <c r="I15" s="99"/>
      <c r="J15" s="99"/>
      <c r="K15" s="99"/>
      <c r="L15" s="99"/>
      <c r="M15" s="99"/>
    </row>
    <row r="16" spans="1:13" x14ac:dyDescent="0.25">
      <c r="A16" s="116"/>
      <c r="B16" s="69"/>
      <c r="C16" s="63"/>
      <c r="D16" s="49"/>
      <c r="E16" s="49"/>
      <c r="F16" s="14">
        <f t="shared" si="0"/>
        <v>0</v>
      </c>
      <c r="G16" s="99"/>
      <c r="H16" s="99"/>
      <c r="I16" s="99"/>
      <c r="J16" s="99"/>
      <c r="K16" s="99"/>
      <c r="L16" s="99"/>
      <c r="M16" s="99"/>
    </row>
    <row r="17" spans="1:13" x14ac:dyDescent="0.25">
      <c r="A17" s="116"/>
      <c r="B17" s="69"/>
      <c r="C17" s="63"/>
      <c r="D17" s="49"/>
      <c r="E17" s="49"/>
      <c r="F17" s="14">
        <f t="shared" si="0"/>
        <v>0</v>
      </c>
      <c r="G17" s="99"/>
      <c r="H17" s="99"/>
      <c r="I17" s="99"/>
      <c r="J17" s="99"/>
      <c r="K17" s="99"/>
      <c r="L17" s="99"/>
      <c r="M17" s="99"/>
    </row>
    <row r="18" spans="1:13" x14ac:dyDescent="0.25">
      <c r="A18" s="116"/>
      <c r="B18" s="69"/>
      <c r="C18" s="63"/>
      <c r="D18" s="49"/>
      <c r="E18" s="49"/>
      <c r="F18" s="14">
        <f t="shared" si="0"/>
        <v>0</v>
      </c>
      <c r="G18" s="99"/>
      <c r="H18" s="99"/>
      <c r="I18" s="99"/>
      <c r="J18" s="99"/>
      <c r="K18" s="99"/>
      <c r="L18" s="99"/>
      <c r="M18" s="99"/>
    </row>
    <row r="19" spans="1:13" ht="15.75" thickBot="1" x14ac:dyDescent="0.3">
      <c r="A19" s="117"/>
      <c r="B19" s="64"/>
      <c r="C19" s="65"/>
      <c r="D19" s="39"/>
      <c r="E19" s="39"/>
      <c r="F19" s="40">
        <f t="shared" ref="F19" si="1">B19*C19*$F$5</f>
        <v>0</v>
      </c>
      <c r="G19" s="98"/>
      <c r="H19" s="98"/>
      <c r="I19" s="98"/>
      <c r="J19" s="98"/>
      <c r="K19" s="98"/>
      <c r="L19" s="98"/>
      <c r="M19" s="98"/>
    </row>
    <row r="20" spans="1:13" x14ac:dyDescent="0.25">
      <c r="A20" s="118" t="s">
        <v>14</v>
      </c>
      <c r="B20" s="66"/>
      <c r="C20" s="67"/>
      <c r="D20" s="37"/>
      <c r="E20" s="37"/>
      <c r="F20" s="55">
        <f>B20*C20*$F$6</f>
        <v>0</v>
      </c>
      <c r="G20" s="99"/>
      <c r="H20" s="99"/>
      <c r="I20" s="99"/>
      <c r="J20" s="99"/>
      <c r="K20" s="100"/>
      <c r="L20" s="99"/>
      <c r="M20" s="99"/>
    </row>
    <row r="21" spans="1:13" x14ac:dyDescent="0.25">
      <c r="A21" s="122"/>
      <c r="B21" s="66"/>
      <c r="C21" s="67"/>
      <c r="D21" s="37"/>
      <c r="E21" s="37"/>
      <c r="F21" s="14">
        <f>B21*C21*$F$6</f>
        <v>0</v>
      </c>
      <c r="G21" s="99"/>
      <c r="H21" s="99"/>
      <c r="I21" s="99"/>
      <c r="J21" s="99"/>
      <c r="K21" s="100"/>
      <c r="L21" s="99"/>
      <c r="M21" s="99"/>
    </row>
    <row r="22" spans="1:13" x14ac:dyDescent="0.25">
      <c r="A22" s="122"/>
      <c r="B22" s="66"/>
      <c r="C22" s="67"/>
      <c r="D22" s="37"/>
      <c r="E22" s="37"/>
      <c r="F22" s="14">
        <f>B22*C22*$F$6</f>
        <v>0</v>
      </c>
      <c r="G22" s="99"/>
      <c r="H22" s="99"/>
      <c r="I22" s="99"/>
      <c r="J22" s="99"/>
      <c r="K22" s="100"/>
      <c r="L22" s="99"/>
      <c r="M22" s="99"/>
    </row>
    <row r="23" spans="1:13" x14ac:dyDescent="0.25">
      <c r="A23" s="122"/>
      <c r="B23" s="66"/>
      <c r="C23" s="67"/>
      <c r="D23" s="37"/>
      <c r="E23" s="37"/>
      <c r="F23" s="38">
        <f>B23*C23*$F$6</f>
        <v>0</v>
      </c>
      <c r="G23" s="99"/>
      <c r="H23" s="99"/>
      <c r="I23" s="99"/>
      <c r="J23" s="99"/>
      <c r="K23" s="100"/>
      <c r="L23" s="99"/>
      <c r="M23" s="99"/>
    </row>
    <row r="24" spans="1:13" x14ac:dyDescent="0.25">
      <c r="A24" s="119"/>
      <c r="B24" s="62"/>
      <c r="C24" s="63"/>
      <c r="D24" s="23"/>
      <c r="E24" s="23"/>
      <c r="F24" s="14">
        <f>B24*C24*$F$6</f>
        <v>0</v>
      </c>
      <c r="G24" s="99"/>
      <c r="H24" s="99"/>
      <c r="I24" s="99"/>
      <c r="J24" s="99"/>
      <c r="K24" s="100"/>
      <c r="L24" s="99"/>
      <c r="M24" s="99"/>
    </row>
    <row r="25" spans="1:13" ht="2.4500000000000002" customHeight="1" thickBot="1" x14ac:dyDescent="0.3">
      <c r="B25" s="43"/>
      <c r="C25" s="44"/>
      <c r="D25" s="23"/>
      <c r="E25" s="23"/>
      <c r="F25" s="15"/>
      <c r="G25" s="56"/>
      <c r="H25" s="57"/>
      <c r="I25" s="57"/>
      <c r="J25" s="57"/>
      <c r="K25" s="57"/>
      <c r="L25" s="57"/>
      <c r="M25" s="57"/>
    </row>
    <row r="26" spans="1:13" ht="15.75" thickBot="1" x14ac:dyDescent="0.3">
      <c r="A26" s="83" t="s">
        <v>25</v>
      </c>
      <c r="B26" s="28">
        <f>SUM(B7:B25)</f>
        <v>0</v>
      </c>
      <c r="C26" s="29">
        <f>SUM(C7:C25)</f>
        <v>0</v>
      </c>
      <c r="D26" s="84">
        <f>((B7+B8+B9+B10+B11+B12+B13+B14+B15+B18+B19)*15)+((B20+B21+B22+B23+B24)*13)</f>
        <v>0</v>
      </c>
      <c r="E26" s="85">
        <f>D26/39</f>
        <v>0</v>
      </c>
      <c r="F26" s="16">
        <f>SUM(F7:F25)</f>
        <v>0</v>
      </c>
      <c r="G26" s="50">
        <f>SUM(G8:G20)</f>
        <v>0</v>
      </c>
      <c r="H26" s="50"/>
      <c r="I26" s="51"/>
      <c r="J26" s="52">
        <f>SUM(J7:J25)</f>
        <v>0</v>
      </c>
      <c r="K26" s="53"/>
      <c r="L26" s="87"/>
      <c r="M26" s="54">
        <f>F26+J26</f>
        <v>0</v>
      </c>
    </row>
    <row r="27" spans="1:13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48" t="s">
        <v>40</v>
      </c>
      <c r="L27" s="104" t="s">
        <v>39</v>
      </c>
      <c r="M27" s="9" t="s">
        <v>7</v>
      </c>
    </row>
    <row r="28" spans="1:13" x14ac:dyDescent="0.25">
      <c r="A28" s="98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97">
        <v>63289</v>
      </c>
      <c r="L28" s="96">
        <f>((K28/39*15)/12.6)</f>
        <v>1931.898656898657</v>
      </c>
      <c r="M28" s="9"/>
    </row>
    <row r="29" spans="1:13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L29" s="96">
        <f>L28/15*13</f>
        <v>1674.3121693121693</v>
      </c>
      <c r="M29" s="9"/>
    </row>
    <row r="30" spans="1:13" x14ac:dyDescent="0.25">
      <c r="A30" s="98"/>
      <c r="B30" s="1"/>
      <c r="C30" s="5" t="s">
        <v>15</v>
      </c>
      <c r="D30" s="5"/>
      <c r="E30" s="5"/>
      <c r="F30" s="5"/>
      <c r="G30" s="6"/>
      <c r="H30" s="6"/>
      <c r="I30" s="6"/>
      <c r="J30" s="6"/>
      <c r="K30" s="7"/>
      <c r="L30" s="47">
        <f>(B7+B8+B9+B10+B11+B12+B13+B14+B15+B16+B17+B18+B19)*L28*-1</f>
        <v>0</v>
      </c>
      <c r="M30" s="31">
        <f>L28*(C7+C8+C9+C10+C11+C12+C13+C14+C15+C16+C17+C18+C19)*-1</f>
        <v>0</v>
      </c>
    </row>
    <row r="31" spans="1:13" x14ac:dyDescent="0.25">
      <c r="A31" s="98"/>
      <c r="B31" s="1"/>
      <c r="C31" s="5" t="s">
        <v>16</v>
      </c>
      <c r="D31" s="6"/>
      <c r="E31" s="6"/>
      <c r="F31" s="6"/>
      <c r="G31" s="6"/>
      <c r="H31" s="6"/>
      <c r="I31" s="6"/>
      <c r="J31" s="6"/>
      <c r="K31" s="7"/>
      <c r="L31" s="47">
        <f>(B20+B21+B22+B23+B24)*L29*-1</f>
        <v>0</v>
      </c>
      <c r="M31" s="31">
        <f>L29*(C20+C21+C22+C23+C24)*-1</f>
        <v>0</v>
      </c>
    </row>
    <row r="32" spans="1:13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30">
        <f>SUM(M30:M31)</f>
        <v>0</v>
      </c>
    </row>
    <row r="33" spans="1:13" x14ac:dyDescent="0.25">
      <c r="A33" s="98"/>
      <c r="B33" s="8" t="s">
        <v>6</v>
      </c>
      <c r="C33" s="24"/>
      <c r="D33" s="24"/>
      <c r="E33" s="24"/>
      <c r="F33" s="6"/>
      <c r="G33" s="6"/>
      <c r="H33" s="6"/>
      <c r="I33" s="6"/>
      <c r="J33" s="6"/>
      <c r="K33" s="6"/>
      <c r="L33" s="45"/>
      <c r="M33" s="46">
        <f>M26+M32</f>
        <v>0</v>
      </c>
    </row>
  </sheetData>
  <sheetProtection password="86E1" sheet="1" objects="1" scenarios="1"/>
  <mergeCells count="7">
    <mergeCell ref="A20:A24"/>
    <mergeCell ref="G11:M11"/>
    <mergeCell ref="D1:M1"/>
    <mergeCell ref="B2:M2"/>
    <mergeCell ref="B3:F3"/>
    <mergeCell ref="G3:K3"/>
    <mergeCell ref="A7:A19"/>
  </mergeCells>
  <conditionalFormatting sqref="L3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3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1.2424242424242424" bottom="0.55303030303030298" header="0.59166666666666667" footer="0.3"/>
  <pageSetup paperSize="9" orientation="landscape" r:id="rId1"/>
  <headerFooter>
    <oddHeader>&amp;Lzur Verfügung gestellt von:
FB II / Geschäftsstelle
B. Stengel&amp;C&amp;"-,Fett"&amp;24Integration - Rechner 2019 &amp;"-,Standard"&amp;14(Vers. 1.0)&amp;R&amp;D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I-Rechner klein mit Anleitung</vt:lpstr>
      <vt:lpstr>I-Rechner groß</vt:lpstr>
    </vt:vector>
  </TitlesOfParts>
  <Company>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Bernhard.Stengel</dc:creator>
  <cp:lastModifiedBy>Christiane Winsczyk</cp:lastModifiedBy>
  <cp:lastPrinted>2018-04-09T12:03:56Z</cp:lastPrinted>
  <dcterms:created xsi:type="dcterms:W3CDTF">2017-03-23T07:45:02Z</dcterms:created>
  <dcterms:modified xsi:type="dcterms:W3CDTF">2019-01-18T10:15:18Z</dcterms:modified>
</cp:coreProperties>
</file>